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rgu\Downloads\"/>
    </mc:Choice>
  </mc:AlternateContent>
  <xr:revisionPtr revIDLastSave="0" documentId="8_{8F1EF625-0A24-47B4-96A0-12A5538E694C}" xr6:coauthVersionLast="47" xr6:coauthVersionMax="47" xr10:uidLastSave="{00000000-0000-0000-0000-000000000000}"/>
  <bookViews>
    <workbookView xWindow="19090" yWindow="-110" windowWidth="38620" windowHeight="21100" xr2:uid="{A31049DD-1A3B-4908-8908-D123C0A50E74}"/>
  </bookViews>
  <sheets>
    <sheet name="Leht1" sheetId="1" r:id="rId1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C28" i="1"/>
  <c r="C35" i="1" s="1"/>
  <c r="C14" i="1"/>
  <c r="C13" i="1"/>
  <c r="C12" i="1"/>
  <c r="C11" i="1"/>
  <c r="C10" i="1"/>
  <c r="C9" i="1"/>
  <c r="C8" i="1"/>
  <c r="C7" i="1"/>
  <c r="C6" i="1"/>
  <c r="G5" i="1"/>
  <c r="F5" i="1"/>
  <c r="C5" i="1"/>
  <c r="C17" i="1" s="1"/>
  <c r="C36" i="1" l="1"/>
  <c r="C37" i="1" s="1"/>
</calcChain>
</file>

<file path=xl/sharedStrings.xml><?xml version="1.0" encoding="utf-8"?>
<sst xmlns="http://schemas.openxmlformats.org/spreadsheetml/2006/main" count="52" uniqueCount="51">
  <si>
    <t>KÜ Sõpruse pst 255 tulude ja kulude eelarve</t>
  </si>
  <si>
    <t>Perioodil 01.01.2026 – 31.12.2026</t>
  </si>
  <si>
    <t xml:space="preserve"> Jääk majandusaasta alguseks:</t>
  </si>
  <si>
    <t>Tariifid kuude kaupa</t>
  </si>
  <si>
    <t>Jrk.nr.</t>
  </si>
  <si>
    <t>Tulud</t>
  </si>
  <si>
    <t>Eelarve</t>
  </si>
  <si>
    <t>jaan-mai</t>
  </si>
  <si>
    <t>juun-sept</t>
  </si>
  <si>
    <t>okt-dets</t>
  </si>
  <si>
    <t>Haldustasu (maja kokku 4 894 m2)
("Märkused" + iga komponendi juures kuude kohane arvestus)</t>
  </si>
  <si>
    <t>sh. Hoolduskulud (tehnosüsteemid)
(12 kuud x 0.07 €/m2)</t>
  </si>
  <si>
    <t>sh. Halduskulud (töötasud, audiitorteenus, raamatupidamise teenus, muud kulud)
(5 kuud (jaan-mai) x 0.36 €/m2 + 4 kuud (juun-sept) x 0.65 €/m2 + 3 kuud (okt-dets) x 0.35 €/m2)</t>
  </si>
  <si>
    <t>sh. Remondifond (remonditööd, avariitööd, kogumine remondifondi)
(5 kuud (jaan-mai) x 0.01 €/m2 + 4 kuud (juun-sept) x 0.27 €/m2 + 3 kuud (okt-dets) x 0.07 €/m2)</t>
  </si>
  <si>
    <t>sh. Liftihooldus (12 kuud x 0.02 €/m2)</t>
  </si>
  <si>
    <t>sh. Prügivedu (12 kuud x 0.1 €/m2)</t>
  </si>
  <si>
    <t>sh. Üldelekter (12 kuud x 0.065 €/m2)</t>
  </si>
  <si>
    <t>sh. Üldvesi  (12 kuud x 0.003 €/m2)</t>
  </si>
  <si>
    <t>sh. Kindlustus (12 kuud x 0.022 €/m2)</t>
  </si>
  <si>
    <t>sh. Muud (12 kuud x 300 €)</t>
  </si>
  <si>
    <t>Interneti püsiühendus</t>
  </si>
  <si>
    <t>Laekunud intressid,viivised</t>
  </si>
  <si>
    <t xml:space="preserve">   Tulud kokku</t>
  </si>
  <si>
    <t>Kulud</t>
  </si>
  <si>
    <t>Prügivedu</t>
  </si>
  <si>
    <t>Liftihooldus</t>
  </si>
  <si>
    <t>Üldelekter</t>
  </si>
  <si>
    <t>Töötasu koos maksudega</t>
  </si>
  <si>
    <t>Üldvesi</t>
  </si>
  <si>
    <t>Maja kindlustus</t>
  </si>
  <si>
    <t>Muud kulud (koristusvahendid, kontori tarbed, ruumide rent, lumetõrje, muruniitmine, jne)</t>
  </si>
  <si>
    <t>Tehnosüsteemide hooldus</t>
  </si>
  <si>
    <t>Remonttööd</t>
  </si>
  <si>
    <t>sh. Katuse remont</t>
  </si>
  <si>
    <t>sh. Kahjude likvideerimine</t>
  </si>
  <si>
    <t>Avariitööd ja ettenägematud kulud</t>
  </si>
  <si>
    <t>Audiitorteenus</t>
  </si>
  <si>
    <t>Raamatupidamise teenus</t>
  </si>
  <si>
    <t>Pangateenus</t>
  </si>
  <si>
    <t xml:space="preserve">    Kulud kokku</t>
  </si>
  <si>
    <t>Aruandeaasta tulem</t>
  </si>
  <si>
    <t>Tulem 31.12.2026.a.</t>
  </si>
  <si>
    <t>Märkused:</t>
  </si>
  <si>
    <t>"Haldustasu" -&gt; komponendid kokku</t>
  </si>
  <si>
    <t>1.Haldustasu: jaanuar,veebruar,märts,aprill,mai (5 kuud)</t>
  </si>
  <si>
    <t>0,65 €/m2</t>
  </si>
  <si>
    <t xml:space="preserve"> </t>
  </si>
  <si>
    <t>2.Haldustasu: juuni,juuli,august,september (4 kuud)</t>
  </si>
  <si>
    <t>1,20 €/m2</t>
  </si>
  <si>
    <t>3.Haldustasu: oktoober,november detsember (3 kuud)</t>
  </si>
  <si>
    <t>0,70 €/m2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</si>
</sst>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[$€-425];[Red]&quot;-&quot;#,##0&quot; &quot;[$€-425]"/>
    <numFmt numFmtId="165" formatCode="#,##0.00&quot; &quot;[$€-425];[Red]&quot;-&quot;#,##0.00&quot; &quot;[$€-425]"/>
    <numFmt numFmtId="166" formatCode="#,##0.000&quot; &quot;[$€-425];[Red]#,##0.000&quot; &quot;[$€-425]"/>
    <numFmt numFmtId="167" formatCode="[$-425]General"/>
  </numFmts>
  <fonts count="10" x14ac:knownFonts="1"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67" fontId="4" fillId="0" borderId="0">
      <alignment horizontal="center"/>
    </xf>
    <xf numFmtId="167" fontId="1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7" fontId="4" fillId="0" borderId="0">
      <alignment horizontal="center" textRotation="90"/>
    </xf>
    <xf numFmtId="0" fontId="5" fillId="0" borderId="0"/>
    <xf numFmtId="167" fontId="6" fillId="0" borderId="0"/>
    <xf numFmtId="165" fontId="5" fillId="0" borderId="0"/>
    <xf numFmtId="165" fontId="6" fillId="0" borderId="0"/>
  </cellStyleXfs>
  <cellXfs count="34">
    <xf numFmtId="0" fontId="0" fillId="0" borderId="0" xfId="0"/>
    <xf numFmtId="167" fontId="1" fillId="0" borderId="0" xfId="3" applyFont="1" applyAlignment="1">
      <alignment wrapText="1"/>
    </xf>
    <xf numFmtId="167" fontId="7" fillId="0" borderId="0" xfId="3" applyFont="1" applyAlignment="1">
      <alignment wrapText="1"/>
    </xf>
    <xf numFmtId="167" fontId="1" fillId="0" borderId="0" xfId="3" applyFont="1" applyAlignment="1">
      <alignment horizontal="center" wrapText="1"/>
    </xf>
    <xf numFmtId="167" fontId="1" fillId="0" borderId="1" xfId="3" applyFont="1" applyBorder="1" applyAlignment="1">
      <alignment wrapText="1"/>
    </xf>
    <xf numFmtId="164" fontId="7" fillId="0" borderId="1" xfId="3" applyNumberFormat="1" applyFont="1" applyBorder="1" applyAlignment="1">
      <alignment horizontal="right" wrapText="1"/>
    </xf>
    <xf numFmtId="167" fontId="1" fillId="0" borderId="0" xfId="3" applyFont="1" applyAlignment="1">
      <alignment horizontal="right" wrapText="1"/>
    </xf>
    <xf numFmtId="167" fontId="1" fillId="0" borderId="1" xfId="3" applyFont="1" applyBorder="1" applyAlignment="1">
      <alignment horizontal="center" wrapText="1"/>
    </xf>
    <xf numFmtId="167" fontId="7" fillId="0" borderId="1" xfId="3" applyFont="1" applyBorder="1" applyAlignment="1">
      <alignment wrapText="1"/>
    </xf>
    <xf numFmtId="167" fontId="7" fillId="0" borderId="1" xfId="3" applyFont="1" applyBorder="1" applyAlignment="1">
      <alignment horizontal="center" wrapText="1"/>
    </xf>
    <xf numFmtId="165" fontId="7" fillId="0" borderId="1" xfId="3" applyNumberFormat="1" applyFont="1" applyBorder="1" applyAlignment="1">
      <alignment horizontal="right" wrapText="1"/>
    </xf>
    <xf numFmtId="164" fontId="1" fillId="0" borderId="1" xfId="3" applyNumberFormat="1" applyFont="1" applyBorder="1" applyAlignment="1">
      <alignment horizontal="right" wrapText="1"/>
    </xf>
    <xf numFmtId="165" fontId="1" fillId="0" borderId="0" xfId="3" applyNumberFormat="1" applyFont="1" applyBorder="1" applyAlignment="1">
      <alignment horizontal="right" wrapText="1"/>
    </xf>
    <xf numFmtId="166" fontId="7" fillId="0" borderId="1" xfId="3" applyNumberFormat="1" applyFont="1" applyBorder="1" applyAlignment="1">
      <alignment horizontal="right" wrapText="1"/>
    </xf>
    <xf numFmtId="167" fontId="8" fillId="0" borderId="1" xfId="3" applyFont="1" applyBorder="1" applyAlignment="1">
      <alignment horizontal="left" wrapText="1" indent="2"/>
    </xf>
    <xf numFmtId="164" fontId="8" fillId="0" borderId="1" xfId="3" applyNumberFormat="1" applyFont="1" applyBorder="1" applyAlignment="1">
      <alignment horizontal="right" wrapText="1"/>
    </xf>
    <xf numFmtId="165" fontId="8" fillId="0" borderId="0" xfId="3" applyNumberFormat="1" applyFont="1" applyBorder="1" applyAlignment="1">
      <alignment horizontal="right" wrapText="1"/>
    </xf>
    <xf numFmtId="166" fontId="8" fillId="0" borderId="1" xfId="3" applyNumberFormat="1" applyFont="1" applyBorder="1" applyAlignment="1">
      <alignment horizontal="right" wrapText="1"/>
    </xf>
    <xf numFmtId="164" fontId="8" fillId="0" borderId="1" xfId="3" applyNumberFormat="1" applyFont="1" applyFill="1" applyBorder="1" applyAlignment="1">
      <alignment horizontal="right" wrapText="1"/>
    </xf>
    <xf numFmtId="166" fontId="8" fillId="0" borderId="1" xfId="3" applyNumberFormat="1" applyFont="1" applyFill="1" applyBorder="1" applyAlignment="1">
      <alignment horizontal="right" wrapText="1"/>
    </xf>
    <xf numFmtId="166" fontId="8" fillId="0" borderId="0" xfId="3" applyNumberFormat="1" applyFont="1" applyFill="1" applyBorder="1" applyAlignment="1">
      <alignment horizontal="right" wrapText="1"/>
    </xf>
    <xf numFmtId="165" fontId="1" fillId="0" borderId="0" xfId="3" applyNumberFormat="1" applyFont="1" applyAlignment="1">
      <alignment wrapText="1"/>
    </xf>
    <xf numFmtId="167" fontId="8" fillId="0" borderId="1" xfId="3" applyFont="1" applyBorder="1" applyAlignment="1">
      <alignment horizontal="center" wrapText="1"/>
    </xf>
    <xf numFmtId="167" fontId="1" fillId="0" borderId="0" xfId="3" applyFont="1" applyBorder="1" applyAlignment="1">
      <alignment wrapText="1"/>
    </xf>
    <xf numFmtId="167" fontId="7" fillId="0" borderId="0" xfId="3" applyFont="1" applyBorder="1" applyAlignment="1">
      <alignment horizontal="right" wrapText="1"/>
    </xf>
    <xf numFmtId="164" fontId="7" fillId="0" borderId="0" xfId="3" applyNumberFormat="1" applyFont="1" applyBorder="1" applyAlignment="1">
      <alignment horizontal="right" wrapText="1"/>
    </xf>
    <xf numFmtId="167" fontId="7" fillId="0" borderId="0" xfId="3" applyFont="1" applyAlignment="1">
      <alignment horizontal="right" wrapText="1"/>
    </xf>
    <xf numFmtId="164" fontId="7" fillId="0" borderId="0" xfId="3" applyNumberFormat="1" applyFont="1" applyAlignment="1">
      <alignment horizontal="right" wrapText="1"/>
    </xf>
    <xf numFmtId="167" fontId="9" fillId="0" borderId="0" xfId="3" applyFont="1" applyFill="1" applyBorder="1" applyAlignment="1">
      <alignment horizontal="left" wrapText="1"/>
    </xf>
    <xf numFmtId="167" fontId="8" fillId="0" borderId="0" xfId="3" applyFont="1" applyFill="1" applyBorder="1" applyAlignment="1">
      <alignment horizontal="left" wrapText="1"/>
    </xf>
    <xf numFmtId="167" fontId="8" fillId="0" borderId="0" xfId="3" applyFont="1" applyAlignment="1">
      <alignment horizontal="center" wrapText="1"/>
    </xf>
    <xf numFmtId="167" fontId="8" fillId="0" borderId="0" xfId="3" applyFont="1" applyAlignment="1">
      <alignment horizontal="left" wrapText="1" indent="1"/>
    </xf>
    <xf numFmtId="167" fontId="8" fillId="0" borderId="0" xfId="3" applyFont="1" applyAlignment="1">
      <alignment horizontal="right" wrapText="1"/>
    </xf>
    <xf numFmtId="167" fontId="1" fillId="0" borderId="1" xfId="3" applyFont="1" applyFill="1" applyBorder="1" applyAlignment="1">
      <alignment horizontal="center" wrapText="1"/>
    </xf>
  </cellXfs>
  <cellStyles count="11">
    <cellStyle name="Excel Built-in Normal" xfId="2" xr:uid="{6E8B95EB-1018-4536-BA36-EF66539A628F}"/>
    <cellStyle name="Excel Built-in Normal 1" xfId="3" xr:uid="{6F5C8A58-4620-48A6-91A4-92DE86107756}"/>
    <cellStyle name="Heading" xfId="4" xr:uid="{D387BFAE-7939-4E6C-ADC8-2A4D9044C7C7}"/>
    <cellStyle name="Heading 1" xfId="1" builtinId="16" customBuiltin="1"/>
    <cellStyle name="Heading1" xfId="5" xr:uid="{2466E9D6-F6F7-42ED-AE02-16FCC12AD68F}"/>
    <cellStyle name="Heading1 1" xfId="6" xr:uid="{C4E6A25E-684B-4EA7-A055-E4392E83E29D}"/>
    <cellStyle name="Normal" xfId="0" builtinId="0" customBuiltin="1"/>
    <cellStyle name="Result" xfId="7" xr:uid="{20BADD03-CCE0-467B-BC66-29AFEA42F56D}"/>
    <cellStyle name="Result 1" xfId="8" xr:uid="{ECDB8C13-CA84-4261-8C45-1841A1DAD309}"/>
    <cellStyle name="Result2" xfId="9" xr:uid="{BCF4F36E-10B9-4F0D-9CBD-1AD1455FF552}"/>
    <cellStyle name="Result2 1" xfId="10" xr:uid="{AAF6E4CD-00EA-424B-8DEA-2B626F23E9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647E-8A5C-41E4-904B-6732ED3F74EE}">
  <dimension ref="A1:XFD42"/>
  <sheetViews>
    <sheetView tabSelected="1" workbookViewId="0">
      <selection activeCell="I7" sqref="I7"/>
    </sheetView>
  </sheetViews>
  <sheetFormatPr defaultRowHeight="14" x14ac:dyDescent="0.3"/>
  <cols>
    <col min="1" max="1" width="7.75" style="1" customWidth="1"/>
    <col min="2" max="2" width="63.1640625" style="1" customWidth="1"/>
    <col min="3" max="3" width="11.1640625" style="3" customWidth="1"/>
    <col min="4" max="4" width="4.4140625" style="1" customWidth="1"/>
    <col min="5" max="7" width="9.6640625" style="1" customWidth="1"/>
    <col min="8" max="1018" width="8.25" style="1" customWidth="1"/>
    <col min="1019" max="1024" width="8.25" customWidth="1"/>
  </cols>
  <sheetData>
    <row r="1" spans="1:7" x14ac:dyDescent="0.3">
      <c r="B1" s="2" t="s">
        <v>0</v>
      </c>
    </row>
    <row r="2" spans="1:7" x14ac:dyDescent="0.3">
      <c r="B2" s="2" t="s">
        <v>1</v>
      </c>
    </row>
    <row r="3" spans="1:7" x14ac:dyDescent="0.3">
      <c r="A3" s="4"/>
      <c r="B3" s="4" t="s">
        <v>2</v>
      </c>
      <c r="C3" s="5">
        <v>22376</v>
      </c>
      <c r="D3" s="6"/>
      <c r="E3" s="33" t="s">
        <v>3</v>
      </c>
      <c r="F3" s="33"/>
      <c r="G3" s="33"/>
    </row>
    <row r="4" spans="1:7" x14ac:dyDescent="0.3">
      <c r="A4" s="8" t="s">
        <v>4</v>
      </c>
      <c r="B4" s="9" t="s">
        <v>5</v>
      </c>
      <c r="C4" s="10" t="s">
        <v>6</v>
      </c>
      <c r="E4" s="7" t="s">
        <v>7</v>
      </c>
      <c r="F4" s="7" t="s">
        <v>8</v>
      </c>
      <c r="G4" s="7" t="s">
        <v>9</v>
      </c>
    </row>
    <row r="5" spans="1:7" ht="28" x14ac:dyDescent="0.3">
      <c r="A5" s="7">
        <v>1</v>
      </c>
      <c r="B5" s="4" t="s">
        <v>10</v>
      </c>
      <c r="C5" s="11">
        <f>SUM(C6:C14)</f>
        <v>53274.1</v>
      </c>
      <c r="D5" s="12"/>
      <c r="E5" s="13">
        <f>E6+E7+E8+E9+E10+E11+E12+E13</f>
        <v>0.65</v>
      </c>
      <c r="F5" s="13">
        <f>F6+F7+F8+F9+F10+F11+F12+F13</f>
        <v>1.2</v>
      </c>
      <c r="G5" s="13">
        <f>G6+G7+G8+G9+G10+G11+G12+G13</f>
        <v>0.70000000000000007</v>
      </c>
    </row>
    <row r="6" spans="1:7" ht="23.5" x14ac:dyDescent="0.3">
      <c r="A6" s="7"/>
      <c r="B6" s="14" t="s">
        <v>11</v>
      </c>
      <c r="C6" s="15">
        <f>(12*0.07*4894)</f>
        <v>4110.96</v>
      </c>
      <c r="D6" s="16"/>
      <c r="E6" s="17">
        <v>7.0000000000000007E-2</v>
      </c>
      <c r="F6" s="17">
        <v>7.0000000000000007E-2</v>
      </c>
      <c r="G6" s="17">
        <v>7.0000000000000007E-2</v>
      </c>
    </row>
    <row r="7" spans="1:7" ht="35" x14ac:dyDescent="0.3">
      <c r="A7" s="7"/>
      <c r="B7" s="14" t="s">
        <v>12</v>
      </c>
      <c r="C7" s="18">
        <f>(5*0.36*4894)+(4*0.65*4894)+(3*0.35*4894)</f>
        <v>26672.299999999996</v>
      </c>
      <c r="D7" s="16"/>
      <c r="E7" s="19">
        <v>0.36</v>
      </c>
      <c r="F7" s="19">
        <v>0.65</v>
      </c>
      <c r="G7" s="19">
        <v>0.35</v>
      </c>
    </row>
    <row r="8" spans="1:7" ht="35" x14ac:dyDescent="0.3">
      <c r="A8" s="7"/>
      <c r="B8" s="14" t="s">
        <v>13</v>
      </c>
      <c r="C8" s="15">
        <f>(5*0.01*4894)+(4*0.27*4894)+(3*0.07*4894)</f>
        <v>6557.96</v>
      </c>
      <c r="D8" s="16"/>
      <c r="E8" s="19">
        <v>0.01</v>
      </c>
      <c r="F8" s="19">
        <v>0.27</v>
      </c>
      <c r="G8" s="19">
        <v>7.0000000000000007E-2</v>
      </c>
    </row>
    <row r="9" spans="1:7" x14ac:dyDescent="0.3">
      <c r="A9" s="7"/>
      <c r="B9" s="14" t="s">
        <v>14</v>
      </c>
      <c r="C9" s="15">
        <f>(12*0.02*4894)</f>
        <v>1174.56</v>
      </c>
      <c r="D9" s="16"/>
      <c r="E9" s="17">
        <v>0.02</v>
      </c>
      <c r="F9" s="17">
        <v>0.02</v>
      </c>
      <c r="G9" s="17">
        <v>0.02</v>
      </c>
    </row>
    <row r="10" spans="1:7" x14ac:dyDescent="0.3">
      <c r="A10" s="7"/>
      <c r="B10" s="14" t="s">
        <v>15</v>
      </c>
      <c r="C10" s="15">
        <f>(12*0.1*4894)</f>
        <v>5872.8000000000011</v>
      </c>
      <c r="D10" s="16"/>
      <c r="E10" s="17">
        <v>0.1</v>
      </c>
      <c r="F10" s="19">
        <v>0.1</v>
      </c>
      <c r="G10" s="17">
        <v>0.1</v>
      </c>
    </row>
    <row r="11" spans="1:7" x14ac:dyDescent="0.3">
      <c r="A11" s="7"/>
      <c r="B11" s="14" t="s">
        <v>16</v>
      </c>
      <c r="C11" s="15">
        <f>(12*0.065*4894)</f>
        <v>3817.32</v>
      </c>
      <c r="D11" s="16"/>
      <c r="E11" s="17">
        <v>6.5000000000000002E-2</v>
      </c>
      <c r="F11" s="17">
        <v>6.5000000000000002E-2</v>
      </c>
      <c r="G11" s="17">
        <v>6.5000000000000002E-2</v>
      </c>
    </row>
    <row r="12" spans="1:7" x14ac:dyDescent="0.3">
      <c r="A12" s="7"/>
      <c r="B12" s="14" t="s">
        <v>17</v>
      </c>
      <c r="C12" s="15">
        <f>(12*0.003*4894)</f>
        <v>176.18400000000003</v>
      </c>
      <c r="D12" s="16"/>
      <c r="E12" s="19">
        <v>3.0000000000000001E-3</v>
      </c>
      <c r="F12" s="19">
        <v>3.0000000000000001E-3</v>
      </c>
      <c r="G12" s="19">
        <v>3.0000000000000001E-3</v>
      </c>
    </row>
    <row r="13" spans="1:7" x14ac:dyDescent="0.3">
      <c r="A13" s="7"/>
      <c r="B13" s="14" t="s">
        <v>18</v>
      </c>
      <c r="C13" s="15">
        <f>(12*0.022*4894)</f>
        <v>1292.0160000000001</v>
      </c>
      <c r="D13" s="16"/>
      <c r="E13" s="19">
        <v>2.1999999999999999E-2</v>
      </c>
      <c r="F13" s="19">
        <v>2.1999999999999999E-2</v>
      </c>
      <c r="G13" s="19">
        <v>2.1999999999999999E-2</v>
      </c>
    </row>
    <row r="14" spans="1:7" x14ac:dyDescent="0.3">
      <c r="A14" s="7"/>
      <c r="B14" s="14" t="s">
        <v>19</v>
      </c>
      <c r="C14" s="15">
        <f>12*300</f>
        <v>3600</v>
      </c>
      <c r="D14" s="16"/>
      <c r="E14" s="20"/>
      <c r="F14" s="20"/>
      <c r="G14" s="20"/>
    </row>
    <row r="15" spans="1:7" x14ac:dyDescent="0.3">
      <c r="A15" s="7">
        <v>2</v>
      </c>
      <c r="B15" s="4" t="s">
        <v>20</v>
      </c>
      <c r="C15" s="11">
        <v>612</v>
      </c>
      <c r="D15" s="16"/>
      <c r="E15" s="16"/>
      <c r="F15" s="16"/>
      <c r="G15" s="16"/>
    </row>
    <row r="16" spans="1:7" x14ac:dyDescent="0.3">
      <c r="A16" s="7">
        <v>3</v>
      </c>
      <c r="B16" s="4" t="s">
        <v>21</v>
      </c>
      <c r="C16" s="11">
        <v>100</v>
      </c>
    </row>
    <row r="17" spans="1:7" x14ac:dyDescent="0.3">
      <c r="A17" s="8"/>
      <c r="B17" s="8" t="s">
        <v>22</v>
      </c>
      <c r="C17" s="5">
        <f>C5+C15+C16</f>
        <v>53986.1</v>
      </c>
    </row>
    <row r="18" spans="1:7" x14ac:dyDescent="0.3">
      <c r="A18" s="4"/>
      <c r="B18" s="9" t="s">
        <v>23</v>
      </c>
      <c r="C18" s="11"/>
      <c r="D18" s="21"/>
      <c r="E18" s="21"/>
      <c r="F18" s="21"/>
      <c r="G18" s="21"/>
    </row>
    <row r="19" spans="1:7" x14ac:dyDescent="0.3">
      <c r="A19" s="7">
        <v>1</v>
      </c>
      <c r="B19" s="4" t="s">
        <v>24</v>
      </c>
      <c r="C19" s="11">
        <v>5500</v>
      </c>
    </row>
    <row r="20" spans="1:7" x14ac:dyDescent="0.3">
      <c r="A20" s="7">
        <v>2</v>
      </c>
      <c r="B20" s="4" t="s">
        <v>25</v>
      </c>
      <c r="C20" s="11">
        <v>1200</v>
      </c>
    </row>
    <row r="21" spans="1:7" x14ac:dyDescent="0.3">
      <c r="A21" s="7">
        <v>3</v>
      </c>
      <c r="B21" s="4" t="s">
        <v>26</v>
      </c>
      <c r="C21" s="11">
        <v>3900</v>
      </c>
    </row>
    <row r="22" spans="1:7" x14ac:dyDescent="0.3">
      <c r="A22" s="7">
        <v>4</v>
      </c>
      <c r="B22" s="4" t="s">
        <v>27</v>
      </c>
      <c r="C22" s="11">
        <v>21000</v>
      </c>
    </row>
    <row r="23" spans="1:7" x14ac:dyDescent="0.3">
      <c r="A23" s="7">
        <v>5</v>
      </c>
      <c r="B23" s="4" t="s">
        <v>20</v>
      </c>
      <c r="C23" s="11">
        <v>612</v>
      </c>
    </row>
    <row r="24" spans="1:7" x14ac:dyDescent="0.3">
      <c r="A24" s="7">
        <v>6</v>
      </c>
      <c r="B24" s="4" t="s">
        <v>28</v>
      </c>
      <c r="C24" s="11">
        <v>150</v>
      </c>
    </row>
    <row r="25" spans="1:7" x14ac:dyDescent="0.3">
      <c r="A25" s="7">
        <v>7</v>
      </c>
      <c r="B25" s="4" t="s">
        <v>29</v>
      </c>
      <c r="C25" s="11">
        <v>1300</v>
      </c>
    </row>
    <row r="26" spans="1:7" ht="28" x14ac:dyDescent="0.3">
      <c r="A26" s="7">
        <v>8</v>
      </c>
      <c r="B26" s="4" t="s">
        <v>30</v>
      </c>
      <c r="C26" s="11">
        <v>1200</v>
      </c>
    </row>
    <row r="27" spans="1:7" x14ac:dyDescent="0.3">
      <c r="A27" s="7">
        <v>9</v>
      </c>
      <c r="B27" s="4" t="s">
        <v>31</v>
      </c>
      <c r="C27" s="11">
        <v>4000</v>
      </c>
    </row>
    <row r="28" spans="1:7" x14ac:dyDescent="0.3">
      <c r="A28" s="7">
        <v>10</v>
      </c>
      <c r="B28" s="4" t="s">
        <v>32</v>
      </c>
      <c r="C28" s="11">
        <f>C29+C30</f>
        <v>3000</v>
      </c>
    </row>
    <row r="29" spans="1:7" x14ac:dyDescent="0.3">
      <c r="A29" s="22"/>
      <c r="B29" s="14" t="s">
        <v>33</v>
      </c>
      <c r="C29" s="15">
        <v>1500</v>
      </c>
    </row>
    <row r="30" spans="1:7" x14ac:dyDescent="0.3">
      <c r="A30" s="22"/>
      <c r="B30" s="14" t="s">
        <v>34</v>
      </c>
      <c r="C30" s="15">
        <v>1500</v>
      </c>
    </row>
    <row r="31" spans="1:7" x14ac:dyDescent="0.3">
      <c r="A31" s="7">
        <v>11</v>
      </c>
      <c r="B31" s="4" t="s">
        <v>35</v>
      </c>
      <c r="C31" s="11">
        <v>1600</v>
      </c>
    </row>
    <row r="32" spans="1:7" x14ac:dyDescent="0.3">
      <c r="A32" s="7">
        <v>12</v>
      </c>
      <c r="B32" s="4" t="s">
        <v>36</v>
      </c>
      <c r="C32" s="11">
        <v>200</v>
      </c>
    </row>
    <row r="33" spans="1:3" x14ac:dyDescent="0.3">
      <c r="A33" s="7">
        <v>13</v>
      </c>
      <c r="B33" s="4" t="s">
        <v>37</v>
      </c>
      <c r="C33" s="11">
        <v>3900</v>
      </c>
    </row>
    <row r="34" spans="1:3" x14ac:dyDescent="0.3">
      <c r="A34" s="7">
        <v>14</v>
      </c>
      <c r="B34" s="4" t="s">
        <v>38</v>
      </c>
      <c r="C34" s="11">
        <v>100</v>
      </c>
    </row>
    <row r="35" spans="1:3" x14ac:dyDescent="0.3">
      <c r="A35" s="4"/>
      <c r="B35" s="8" t="s">
        <v>39</v>
      </c>
      <c r="C35" s="5">
        <f>C19+C20+C21+C22+C23+C24+C25+C26+C27+C28+C31+C32+C33+C34</f>
        <v>47662</v>
      </c>
    </row>
    <row r="36" spans="1:3" x14ac:dyDescent="0.3">
      <c r="A36" s="23"/>
      <c r="B36" s="24" t="s">
        <v>40</v>
      </c>
      <c r="C36" s="25">
        <f>C17-C35</f>
        <v>6324.0999999999985</v>
      </c>
    </row>
    <row r="37" spans="1:3" x14ac:dyDescent="0.3">
      <c r="B37" s="26" t="s">
        <v>41</v>
      </c>
      <c r="C37" s="27">
        <f>C3+C36</f>
        <v>28700.1</v>
      </c>
    </row>
    <row r="38" spans="1:3" x14ac:dyDescent="0.3">
      <c r="B38" s="28" t="s">
        <v>42</v>
      </c>
    </row>
    <row r="39" spans="1:3" x14ac:dyDescent="0.3">
      <c r="B39" s="29" t="s">
        <v>43</v>
      </c>
      <c r="C39" s="30"/>
    </row>
    <row r="40" spans="1:3" x14ac:dyDescent="0.3">
      <c r="B40" s="31" t="s">
        <v>44</v>
      </c>
      <c r="C40" s="32" t="s">
        <v>45</v>
      </c>
    </row>
    <row r="41" spans="1:3" x14ac:dyDescent="0.3">
      <c r="A41" s="1" t="s">
        <v>46</v>
      </c>
      <c r="B41" s="31" t="s">
        <v>47</v>
      </c>
      <c r="C41" s="32" t="s">
        <v>48</v>
      </c>
    </row>
    <row r="42" spans="1:3" x14ac:dyDescent="0.3">
      <c r="B42" s="31" t="s">
        <v>49</v>
      </c>
      <c r="C42" s="32" t="s">
        <v>50</v>
      </c>
    </row>
  </sheetData>
  <mergeCells count="1">
    <mergeCell ref="E3:G3"/>
  </mergeCells>
  <pageMargins left="0.70000000000000007" right="0.70000000000000007" top="1.0389763779527561" bottom="1.0118110236220472" header="0.64527559055118111" footer="0.6181102362204724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Virgu Kirss</cp:lastModifiedBy>
  <cp:revision>4</cp:revision>
  <cp:lastPrinted>2026-04-14T20:13:31Z</cp:lastPrinted>
  <dcterms:created xsi:type="dcterms:W3CDTF">2026-05-13T07:06:52Z</dcterms:created>
  <dcterms:modified xsi:type="dcterms:W3CDTF">2026-05-13T07:06:52Z</dcterms:modified>
</cp:coreProperties>
</file>